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 полугодие 2024г\"/>
    </mc:Choice>
  </mc:AlternateContent>
  <bookViews>
    <workbookView xWindow="0" yWindow="0" windowWidth="20490" windowHeight="7650"/>
  </bookViews>
  <sheets>
    <sheet name="1 полуг.2024" sheetId="5" r:id="rId1"/>
  </sheets>
  <calcPr calcId="162913"/>
</workbook>
</file>

<file path=xl/calcChain.xml><?xml version="1.0" encoding="utf-8"?>
<calcChain xmlns="http://schemas.openxmlformats.org/spreadsheetml/2006/main">
  <c r="F66" i="5" l="1"/>
  <c r="F59" i="5"/>
  <c r="F58" i="5"/>
  <c r="F57" i="5"/>
  <c r="F56" i="5"/>
  <c r="F55" i="5"/>
  <c r="F54" i="5"/>
  <c r="F53" i="5"/>
  <c r="F52" i="5"/>
  <c r="F51" i="5"/>
  <c r="E50" i="5"/>
  <c r="D50" i="5"/>
  <c r="F49" i="5"/>
  <c r="F48" i="5"/>
  <c r="F47" i="5"/>
  <c r="F46" i="5"/>
  <c r="F45" i="5"/>
  <c r="F44" i="5"/>
  <c r="E44" i="5"/>
  <c r="E39" i="5" s="1"/>
  <c r="D44" i="5"/>
  <c r="F43" i="5"/>
  <c r="F42" i="5"/>
  <c r="F41" i="5"/>
  <c r="D39" i="5"/>
  <c r="D38" i="5" s="1"/>
  <c r="F37" i="5"/>
  <c r="F36" i="5"/>
  <c r="F35" i="5"/>
  <c r="F34" i="5"/>
  <c r="F32" i="5"/>
  <c r="E32" i="5"/>
  <c r="D32" i="5"/>
  <c r="F31" i="5"/>
  <c r="F30" i="5"/>
  <c r="F28" i="5"/>
  <c r="F27" i="5"/>
  <c r="F26" i="5"/>
  <c r="F25" i="5"/>
  <c r="F24" i="5"/>
  <c r="E22" i="5"/>
  <c r="D22" i="5"/>
  <c r="F22" i="5" s="1"/>
  <c r="F21" i="5"/>
  <c r="F20" i="5"/>
  <c r="F19" i="5"/>
  <c r="F18" i="5"/>
  <c r="F17" i="5"/>
  <c r="E15" i="5"/>
  <c r="D15" i="5"/>
  <c r="F15" i="5" s="1"/>
  <c r="E13" i="5"/>
  <c r="F39" i="5" l="1"/>
  <c r="E38" i="5"/>
  <c r="F38" i="5" s="1"/>
  <c r="D13" i="5"/>
  <c r="D61" i="5" s="1"/>
  <c r="D63" i="5" s="1"/>
  <c r="E61" i="5" l="1"/>
  <c r="D65" i="5"/>
  <c r="F63" i="5"/>
  <c r="F13" i="5"/>
  <c r="F61" i="5" l="1"/>
  <c r="E62" i="5"/>
</calcChain>
</file>

<file path=xl/sharedStrings.xml><?xml version="1.0" encoding="utf-8"?>
<sst xmlns="http://schemas.openxmlformats.org/spreadsheetml/2006/main" count="217" uniqueCount="127">
  <si>
    <t>I</t>
  </si>
  <si>
    <t>1. 1.</t>
  </si>
  <si>
    <t>1. 2.</t>
  </si>
  <si>
    <t>1.3.</t>
  </si>
  <si>
    <t>%</t>
  </si>
  <si>
    <t>2.1.</t>
  </si>
  <si>
    <t>2.2.</t>
  </si>
  <si>
    <t xml:space="preserve">Амортизация </t>
  </si>
  <si>
    <t>4.1.</t>
  </si>
  <si>
    <t>5</t>
  </si>
  <si>
    <t>6</t>
  </si>
  <si>
    <t>6.1</t>
  </si>
  <si>
    <t>6.2</t>
  </si>
  <si>
    <t>6.3</t>
  </si>
  <si>
    <t>6.4</t>
  </si>
  <si>
    <t>II</t>
  </si>
  <si>
    <t>7</t>
  </si>
  <si>
    <t>7.1</t>
  </si>
  <si>
    <t>7.2</t>
  </si>
  <si>
    <t>7.3</t>
  </si>
  <si>
    <t>7.4</t>
  </si>
  <si>
    <t>амортизация</t>
  </si>
  <si>
    <t>III</t>
  </si>
  <si>
    <t>IV</t>
  </si>
  <si>
    <t>V</t>
  </si>
  <si>
    <t>VI</t>
  </si>
  <si>
    <t>VII</t>
  </si>
  <si>
    <t>VIII</t>
  </si>
  <si>
    <t>Тариф</t>
  </si>
  <si>
    <t>8(71837)50130</t>
  </si>
  <si>
    <t>Хасенова  60785</t>
  </si>
  <si>
    <t>2.3.</t>
  </si>
  <si>
    <t>ОСМС</t>
  </si>
  <si>
    <t>7.4.1</t>
  </si>
  <si>
    <t>7.4.2</t>
  </si>
  <si>
    <t>7.4.3.</t>
  </si>
  <si>
    <t>7.4.4.</t>
  </si>
  <si>
    <t>7.4.5</t>
  </si>
  <si>
    <t>8.4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</si>
  <si>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</si>
  <si>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</si>
  <si>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</si>
  <si>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</si>
  <si>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</si>
  <si>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</si>
  <si>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</si>
  <si>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</si>
  <si>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</si>
  <si>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Көрсеткіштердің атауы*</t>
  </si>
  <si>
    <t>Өлшем бірлігі</t>
  </si>
  <si>
    <t>Бекітілген тарифтік сметада көзделген</t>
  </si>
  <si>
    <t>Тарифтік сметаның нақты қалыптасқан көрсеткіштері</t>
  </si>
  <si>
    <t>% ауытқу</t>
  </si>
  <si>
    <t>Ауытқудың себептері</t>
  </si>
  <si>
    <t>№р/с</t>
  </si>
  <si>
    <t>Әкімшілік деректерді жинауға арналған нысан</t>
  </si>
  <si>
    <t>Жылу энергиясын беру және тарату қызметі бойынша тарифтік сметаның орындалуы туралы мәлімет</t>
  </si>
  <si>
    <t>Индексі ИТС-1</t>
  </si>
  <si>
    <t>Кезеңдігі: жартыжылдық</t>
  </si>
  <si>
    <t>Ұсынады: өңірлік электр желілік компанияны қоспағанда, табиғи монополия субъектілері</t>
  </si>
  <si>
    <t>Нысан қайда ұсынылады: Қазақстан Республикасы Ұлттық экономика министрлігінің Табиғи монополияларды реттеу Комитеті</t>
  </si>
  <si>
    <t>1- қосымша</t>
  </si>
  <si>
    <t>жартыжылдық деректерді  бір жылдық шығындармен салыстыру</t>
  </si>
  <si>
    <t xml:space="preserve">Тауарларды өндіруге және қызметтерді ұсынуға арналған шығындар, барлығы, </t>
  </si>
  <si>
    <t>мың теңге</t>
  </si>
  <si>
    <t>оның ішінде</t>
  </si>
  <si>
    <t xml:space="preserve">Материалдық шығындар, барлығы, </t>
  </si>
  <si>
    <t>Жанғыш, жаққыш материалдар</t>
  </si>
  <si>
    <t>энергия (технологияға электроэнергия)</t>
  </si>
  <si>
    <t>Нормативтік техникалық шығындар</t>
  </si>
  <si>
    <t>Еңбекақы шығындары, барлығы</t>
  </si>
  <si>
    <t xml:space="preserve">Еңбекақы </t>
  </si>
  <si>
    <t>Жөндеу, барлығы,</t>
  </si>
  <si>
    <t>Негізгі қордың өсуіне әкелмейтін күрделі жөндеу жұмысы</t>
  </si>
  <si>
    <t>Үшінші тараптар қызметтері</t>
  </si>
  <si>
    <t>Басқа да шығындар, барлығы</t>
  </si>
  <si>
    <t>ТҚ және ЕҚ арналған шығындар</t>
  </si>
  <si>
    <t>Қосалқы бөлшектер</t>
  </si>
  <si>
    <t>Коммуналдық қызметтер</t>
  </si>
  <si>
    <t>Басқа материалдар</t>
  </si>
  <si>
    <t>Кезеңдегі барлық шығындар</t>
  </si>
  <si>
    <t>Жалпы  және әкімшілік шығындар, барлығы</t>
  </si>
  <si>
    <t>Әкімшілік қызметкерлерінің еңбекақысы</t>
  </si>
  <si>
    <t>Әлеуметтік салық</t>
  </si>
  <si>
    <t>салықтар</t>
  </si>
  <si>
    <t>Мүлік салығы</t>
  </si>
  <si>
    <t>Көлік салығы</t>
  </si>
  <si>
    <t>Жер салығы</t>
  </si>
  <si>
    <t>РЧС қолданғаны үшін салық</t>
  </si>
  <si>
    <t>қоршаған ортаға эмиссия үшін төлем</t>
  </si>
  <si>
    <t>іс-сапар</t>
  </si>
  <si>
    <t>Басқа шығындар</t>
  </si>
  <si>
    <t>коммуналдық қызметтер</t>
  </si>
  <si>
    <t>байланыс қызметтері</t>
  </si>
  <si>
    <t>банк қызметтері</t>
  </si>
  <si>
    <t>аудиторлық, консалтингтік және маркетингтік қызметтер</t>
  </si>
  <si>
    <t>кезеңдік басылым</t>
  </si>
  <si>
    <t>кеңсе шығындары</t>
  </si>
  <si>
    <t>қызметкерлерді сақтандыру және медбақылау</t>
  </si>
  <si>
    <t>Барлық шығындар</t>
  </si>
  <si>
    <t>тарифте қарастырылмаған тарифтер</t>
  </si>
  <si>
    <t>Кіріс (БПА СП)</t>
  </si>
  <si>
    <t>Реттелетін базалық пайдаланылған активтер (БПА)</t>
  </si>
  <si>
    <t>Барлық кіріс (нормативті шығындарды қалпына келтіру есебінен)</t>
  </si>
  <si>
    <t>Көрсетілген қызмет көлемі</t>
  </si>
  <si>
    <t>2020 жылы алынбаған табыс</t>
  </si>
  <si>
    <t>мың.Гкал</t>
  </si>
  <si>
    <t>мың. Гкал</t>
  </si>
  <si>
    <t>теңге/Гкал</t>
  </si>
  <si>
    <t xml:space="preserve">Ұйымның атауы </t>
  </si>
  <si>
    <t>"Теплосервис-Ақсу" КМК</t>
  </si>
  <si>
    <t>Мекен-жайы</t>
  </si>
  <si>
    <t>Ақсу қ., Вокзальная көшесі, 5-үй</t>
  </si>
  <si>
    <t>Телефоны</t>
  </si>
  <si>
    <t xml:space="preserve">Электрондық пошта мекен-жайы </t>
  </si>
  <si>
    <t>teploservis_aksu@mail.ru</t>
  </si>
  <si>
    <t>Орындаушының аты-жөні</t>
  </si>
  <si>
    <t>М.О.</t>
  </si>
  <si>
    <t>сәйкес</t>
  </si>
  <si>
    <t>тарифтәк сметада қарастырылмаған</t>
  </si>
  <si>
    <t>2021 жылғы шілде айында көлік салығын төлеу</t>
  </si>
  <si>
    <t>қайта бағалау</t>
  </si>
  <si>
    <t>_________ К.Д. Ибраев</t>
  </si>
  <si>
    <t>Директор</t>
  </si>
  <si>
    <t>Табиғи монополиялар субъектілерінің реттеліп көрсетілетін қызметтеріне (тауарларына,
жұмыстарына) тарифтердің (бағалардың, алымдар ставкаларының) шекті деңгейін және тарифтік сметаларды бекіту қағидаларына</t>
  </si>
  <si>
    <t>2024 жылғы 1 жартыжылдық ішіндегі есептік кезең</t>
  </si>
  <si>
    <t xml:space="preserve">Күні 2024  жылғы "23" шілде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</si>
</sst>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2"/>
      <color indexed="12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Calibri"/>
      <family val="2"/>
      <scheme val="minor"/>
    </font>
    <font>
      <b/>
      <u/>
      <sz val="10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10" fillId="0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/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9" fillId="0" borderId="3" xfId="0" applyFont="1" applyFill="1" applyBorder="1"/>
    <xf numFmtId="1" fontId="9" fillId="0" borderId="4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1" fontId="10" fillId="0" borderId="3" xfId="0" applyNumberFormat="1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164" fontId="12" fillId="0" borderId="3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0" fillId="0" borderId="0" xfId="0" applyFill="1"/>
    <xf numFmtId="0" fontId="4" fillId="0" borderId="0" xfId="1" applyFont="1" applyFill="1" applyAlignment="1" applyProtection="1">
      <alignment horizontal="left"/>
    </xf>
    <xf numFmtId="0" fontId="5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164" fontId="12" fillId="0" borderId="3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3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wrapText="1"/>
    </xf>
    <xf numFmtId="49" fontId="9" fillId="0" borderId="3" xfId="0" applyNumberFormat="1" applyFont="1" applyFill="1" applyBorder="1"/>
    <xf numFmtId="0" fontId="0" fillId="0" borderId="0" xfId="0" applyFill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/>
    </xf>
    <xf numFmtId="2" fontId="10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49" fontId="6" fillId="0" borderId="0" xfId="0" applyNumberFormat="1" applyFont="1"/>
    <xf numFmtId="0" fontId="7" fillId="0" borderId="0" xfId="0" applyFont="1" applyBorder="1"/>
    <xf numFmtId="0" fontId="16" fillId="0" borderId="0" xfId="0" applyFont="1"/>
    <xf numFmtId="0" fontId="11" fillId="2" borderId="4" xfId="0" applyFont="1" applyFill="1" applyBorder="1" applyAlignment="1">
      <alignment horizontal="center"/>
    </xf>
    <xf numFmtId="1" fontId="9" fillId="2" borderId="4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164" fontId="13" fillId="2" borderId="3" xfId="0" applyNumberFormat="1" applyFont="1" applyFill="1" applyBorder="1" applyAlignment="1">
      <alignment horizontal="center" vertical="center"/>
    </xf>
    <xf numFmtId="1" fontId="10" fillId="2" borderId="4" xfId="0" applyNumberFormat="1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164" fontId="10" fillId="3" borderId="3" xfId="0" applyNumberFormat="1" applyFont="1" applyFill="1" applyBorder="1" applyAlignment="1">
      <alignment horizontal="left" vertical="center"/>
    </xf>
    <xf numFmtId="0" fontId="17" fillId="0" borderId="3" xfId="0" applyFont="1" applyFill="1" applyBorder="1" applyAlignment="1">
      <alignment vertical="center" wrapText="1"/>
    </xf>
    <xf numFmtId="164" fontId="10" fillId="0" borderId="3" xfId="0" applyNumberFormat="1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16" fontId="9" fillId="0" borderId="3" xfId="0" applyNumberFormat="1" applyFont="1" applyFill="1" applyBorder="1" applyAlignment="1">
      <alignment horizontal="left"/>
    </xf>
    <xf numFmtId="164" fontId="9" fillId="0" borderId="3" xfId="0" applyNumberFormat="1" applyFont="1" applyFill="1" applyBorder="1" applyAlignment="1">
      <alignment horizontal="left"/>
    </xf>
    <xf numFmtId="49" fontId="10" fillId="0" borderId="3" xfId="0" applyNumberFormat="1" applyFont="1" applyFill="1" applyBorder="1"/>
    <xf numFmtId="164" fontId="9" fillId="0" borderId="3" xfId="0" applyNumberFormat="1" applyFont="1" applyFill="1" applyBorder="1" applyAlignment="1">
      <alignment horizontal="left" vertical="center"/>
    </xf>
    <xf numFmtId="164" fontId="9" fillId="0" borderId="3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center" vertical="top" wrapText="1"/>
    </xf>
    <xf numFmtId="0" fontId="22" fillId="0" borderId="3" xfId="0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" fontId="10" fillId="2" borderId="4" xfId="0" applyNumberFormat="1" applyFont="1" applyFill="1" applyBorder="1" applyAlignment="1">
      <alignment horizontal="center"/>
    </xf>
    <xf numFmtId="1" fontId="9" fillId="2" borderId="4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top" wrapText="1"/>
    </xf>
    <xf numFmtId="0" fontId="21" fillId="0" borderId="4" xfId="0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164" fontId="19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wrapText="1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0" fontId="20" fillId="0" borderId="0" xfId="1" applyFont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ploservis_aksu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topLeftCell="A58" workbookViewId="0">
      <selection activeCell="B78" sqref="B78"/>
    </sheetView>
  </sheetViews>
  <sheetFormatPr defaultColWidth="9.140625" defaultRowHeight="15" x14ac:dyDescent="0.25"/>
  <cols>
    <col min="1" max="1" width="5.140625" style="18" customWidth="1"/>
    <col min="2" max="2" width="31.140625" style="18" customWidth="1"/>
    <col min="3" max="3" width="9.140625" style="18"/>
    <col min="4" max="4" width="9.7109375" style="18" customWidth="1"/>
    <col min="5" max="5" width="11.7109375" style="18" customWidth="1"/>
    <col min="6" max="6" width="9.140625" style="18"/>
    <col min="7" max="7" width="29.140625" style="18" customWidth="1"/>
    <col min="8" max="9" width="9.140625" style="18"/>
    <col min="10" max="10" width="10" style="18" bestFit="1" customWidth="1"/>
    <col min="11" max="16384" width="9.140625" style="18"/>
  </cols>
  <sheetData>
    <row r="1" spans="1:7" ht="13.5" customHeight="1" x14ac:dyDescent="0.25">
      <c r="A1" s="15"/>
      <c r="B1" s="16"/>
      <c r="C1" s="17"/>
      <c r="D1" s="17"/>
      <c r="E1" s="95" t="s">
        <v>61</v>
      </c>
      <c r="F1" s="95"/>
      <c r="G1" s="95"/>
    </row>
    <row r="2" spans="1:7" ht="17.25" customHeight="1" x14ac:dyDescent="0.25">
      <c r="A2" s="19"/>
      <c r="B2" s="16"/>
      <c r="C2" s="17"/>
      <c r="D2" s="17"/>
      <c r="E2" s="96" t="s">
        <v>124</v>
      </c>
      <c r="F2" s="96"/>
      <c r="G2" s="96"/>
    </row>
    <row r="3" spans="1:7" ht="16.5" customHeight="1" x14ac:dyDescent="0.25">
      <c r="A3" s="15"/>
      <c r="B3" s="97" t="s">
        <v>55</v>
      </c>
      <c r="C3" s="97"/>
      <c r="D3" s="97"/>
      <c r="E3" s="97"/>
      <c r="F3" s="97"/>
    </row>
    <row r="4" spans="1:7" ht="15.75" customHeight="1" x14ac:dyDescent="0.25">
      <c r="A4" s="15"/>
      <c r="B4" s="98" t="s">
        <v>56</v>
      </c>
      <c r="C4" s="98"/>
      <c r="D4" s="98"/>
      <c r="E4" s="98"/>
      <c r="F4" s="98"/>
      <c r="G4" s="98"/>
    </row>
    <row r="5" spans="1:7" ht="12.75" customHeight="1" x14ac:dyDescent="0.25">
      <c r="A5" s="20"/>
      <c r="B5" s="97" t="s">
        <v>125</v>
      </c>
      <c r="C5" s="97"/>
      <c r="D5" s="97"/>
      <c r="E5" s="97"/>
      <c r="F5" s="97"/>
    </row>
    <row r="6" spans="1:7" ht="12" customHeight="1" x14ac:dyDescent="0.25">
      <c r="A6" s="20"/>
      <c r="B6" s="21" t="s">
        <v>57</v>
      </c>
      <c r="C6" s="22"/>
      <c r="D6" s="22"/>
      <c r="E6" s="22"/>
      <c r="F6" s="22"/>
    </row>
    <row r="7" spans="1:7" ht="12.75" customHeight="1" x14ac:dyDescent="0.25">
      <c r="A7" s="20"/>
      <c r="B7" s="21" t="s">
        <v>58</v>
      </c>
      <c r="C7" s="22"/>
      <c r="D7" s="22"/>
      <c r="E7" s="22"/>
      <c r="F7" s="22"/>
    </row>
    <row r="8" spans="1:7" ht="11.45" customHeight="1" x14ac:dyDescent="0.25">
      <c r="A8" s="20"/>
      <c r="B8" s="94" t="s">
        <v>59</v>
      </c>
      <c r="C8" s="94"/>
      <c r="D8" s="94"/>
      <c r="E8" s="94"/>
      <c r="F8" s="94"/>
    </row>
    <row r="9" spans="1:7" ht="26.25" customHeight="1" x14ac:dyDescent="0.25">
      <c r="A9" s="20"/>
      <c r="B9" s="94" t="s">
        <v>60</v>
      </c>
      <c r="C9" s="94"/>
      <c r="D9" s="94"/>
      <c r="E9" s="94"/>
      <c r="F9" s="94"/>
    </row>
    <row r="10" spans="1:7" ht="15.75" customHeight="1" x14ac:dyDescent="0.25">
      <c r="A10" s="99" t="s">
        <v>54</v>
      </c>
      <c r="B10" s="99" t="s">
        <v>48</v>
      </c>
      <c r="C10" s="99" t="s">
        <v>49</v>
      </c>
      <c r="D10" s="99" t="s">
        <v>50</v>
      </c>
      <c r="E10" s="99" t="s">
        <v>51</v>
      </c>
      <c r="F10" s="101" t="s">
        <v>52</v>
      </c>
      <c r="G10" s="101" t="s">
        <v>53</v>
      </c>
    </row>
    <row r="11" spans="1:7" ht="55.5" customHeight="1" x14ac:dyDescent="0.25">
      <c r="A11" s="99"/>
      <c r="B11" s="99"/>
      <c r="C11" s="99"/>
      <c r="D11" s="100"/>
      <c r="E11" s="100"/>
      <c r="F11" s="101"/>
      <c r="G11" s="101"/>
    </row>
    <row r="12" spans="1:7" x14ac:dyDescent="0.25">
      <c r="A12" s="66">
        <v>1</v>
      </c>
      <c r="B12" s="66">
        <v>2</v>
      </c>
      <c r="C12" s="73">
        <v>3</v>
      </c>
      <c r="D12" s="72">
        <v>4</v>
      </c>
      <c r="E12" s="72">
        <v>5</v>
      </c>
      <c r="F12" s="74">
        <v>6</v>
      </c>
      <c r="G12" s="67">
        <v>7</v>
      </c>
    </row>
    <row r="13" spans="1:7" ht="35.450000000000003" customHeight="1" x14ac:dyDescent="0.25">
      <c r="A13" s="6" t="s">
        <v>0</v>
      </c>
      <c r="B13" s="52" t="s">
        <v>63</v>
      </c>
      <c r="C13" s="53" t="s">
        <v>64</v>
      </c>
      <c r="D13" s="75">
        <f>D15+D22+D27+D28+D31+D32</f>
        <v>570439</v>
      </c>
      <c r="E13" s="76">
        <f>E15+E22+E27+E28+E31+E32</f>
        <v>362455</v>
      </c>
      <c r="F13" s="23">
        <f>(E13/D13*100)-100</f>
        <v>-36.460340194131192</v>
      </c>
      <c r="G13" s="54" t="s">
        <v>62</v>
      </c>
    </row>
    <row r="14" spans="1:7" ht="12.75" customHeight="1" x14ac:dyDescent="0.25">
      <c r="A14" s="6"/>
      <c r="B14" s="27" t="s">
        <v>65</v>
      </c>
      <c r="C14" s="55"/>
      <c r="D14" s="24"/>
      <c r="E14" s="68"/>
      <c r="F14" s="14"/>
      <c r="G14" s="54"/>
    </row>
    <row r="15" spans="1:7" ht="29.25" customHeight="1" x14ac:dyDescent="0.25">
      <c r="A15" s="56">
        <v>1</v>
      </c>
      <c r="B15" s="3" t="s">
        <v>66</v>
      </c>
      <c r="C15" s="53" t="s">
        <v>64</v>
      </c>
      <c r="D15" s="77">
        <f>D17+D18+D19</f>
        <v>155428</v>
      </c>
      <c r="E15" s="78">
        <f>E17+E18+E19</f>
        <v>121640</v>
      </c>
      <c r="F15" s="23">
        <f>(E15/D15*100)-100</f>
        <v>-21.738682862804652</v>
      </c>
      <c r="G15" s="54" t="s">
        <v>62</v>
      </c>
    </row>
    <row r="16" spans="1:7" x14ac:dyDescent="0.25">
      <c r="A16" s="56"/>
      <c r="B16" s="6" t="s">
        <v>65</v>
      </c>
      <c r="C16" s="55"/>
      <c r="D16" s="25"/>
      <c r="E16" s="69"/>
      <c r="F16" s="14"/>
      <c r="G16" s="54"/>
    </row>
    <row r="17" spans="1:7" ht="27.75" customHeight="1" x14ac:dyDescent="0.25">
      <c r="A17" s="57" t="s">
        <v>1</v>
      </c>
      <c r="B17" s="6" t="s">
        <v>67</v>
      </c>
      <c r="C17" s="92" t="s">
        <v>64</v>
      </c>
      <c r="D17" s="79">
        <v>17885</v>
      </c>
      <c r="E17" s="51">
        <v>18490</v>
      </c>
      <c r="F17" s="39">
        <f>(E17/D17*100)-100</f>
        <v>3.3827229521945696</v>
      </c>
      <c r="G17" s="54" t="s">
        <v>62</v>
      </c>
    </row>
    <row r="18" spans="1:7" ht="27.75" customHeight="1" x14ac:dyDescent="0.25">
      <c r="A18" s="57" t="s">
        <v>2</v>
      </c>
      <c r="B18" s="6" t="s">
        <v>68</v>
      </c>
      <c r="C18" s="80" t="s">
        <v>64</v>
      </c>
      <c r="D18" s="79">
        <v>5969</v>
      </c>
      <c r="E18" s="51">
        <v>5905</v>
      </c>
      <c r="F18" s="23">
        <f t="shared" ref="F18:F66" si="0">(E18/D18*100)-100</f>
        <v>-1.0722063997319395</v>
      </c>
      <c r="G18" s="54" t="s">
        <v>62</v>
      </c>
    </row>
    <row r="19" spans="1:7" ht="22.5" x14ac:dyDescent="0.25">
      <c r="A19" s="6" t="s">
        <v>3</v>
      </c>
      <c r="B19" s="6" t="s">
        <v>69</v>
      </c>
      <c r="C19" s="80" t="s">
        <v>64</v>
      </c>
      <c r="D19" s="79">
        <v>131574</v>
      </c>
      <c r="E19" s="41">
        <v>97245</v>
      </c>
      <c r="F19" s="23">
        <f t="shared" si="0"/>
        <v>-26.091021022390436</v>
      </c>
      <c r="G19" s="54" t="s">
        <v>62</v>
      </c>
    </row>
    <row r="20" spans="1:7" x14ac:dyDescent="0.25">
      <c r="A20" s="6"/>
      <c r="B20" s="6"/>
      <c r="C20" s="80" t="s">
        <v>4</v>
      </c>
      <c r="D20" s="79">
        <v>14.04</v>
      </c>
      <c r="E20" s="79">
        <v>14.04</v>
      </c>
      <c r="F20" s="23">
        <f t="shared" si="0"/>
        <v>0</v>
      </c>
      <c r="G20" s="54"/>
    </row>
    <row r="21" spans="1:7" ht="22.5" x14ac:dyDescent="0.25">
      <c r="A21" s="6"/>
      <c r="B21" s="6"/>
      <c r="C21" s="80" t="s">
        <v>106</v>
      </c>
      <c r="D21" s="5">
        <v>54700.54</v>
      </c>
      <c r="E21" s="45">
        <v>33104.21</v>
      </c>
      <c r="F21" s="14">
        <f t="shared" si="0"/>
        <v>-39.481017920481229</v>
      </c>
      <c r="G21" s="54" t="s">
        <v>62</v>
      </c>
    </row>
    <row r="22" spans="1:7" ht="21.75" customHeight="1" x14ac:dyDescent="0.25">
      <c r="A22" s="56">
        <v>2</v>
      </c>
      <c r="B22" s="3" t="s">
        <v>70</v>
      </c>
      <c r="C22" s="81" t="s">
        <v>64</v>
      </c>
      <c r="D22" s="10">
        <f>D24+D25+D26</f>
        <v>362742</v>
      </c>
      <c r="E22" s="47">
        <f>E24+E25+E26</f>
        <v>176322</v>
      </c>
      <c r="F22" s="14">
        <f t="shared" si="0"/>
        <v>-51.391898374050974</v>
      </c>
      <c r="G22" s="54" t="s">
        <v>62</v>
      </c>
    </row>
    <row r="23" spans="1:7" ht="13.5" customHeight="1" x14ac:dyDescent="0.25">
      <c r="A23" s="56"/>
      <c r="B23" s="6" t="s">
        <v>65</v>
      </c>
      <c r="C23" s="55"/>
      <c r="D23" s="10"/>
      <c r="E23" s="70"/>
      <c r="F23" s="14"/>
      <c r="G23" s="54"/>
    </row>
    <row r="24" spans="1:7" ht="24" customHeight="1" x14ac:dyDescent="0.25">
      <c r="A24" s="6" t="s">
        <v>5</v>
      </c>
      <c r="B24" s="6" t="s">
        <v>71</v>
      </c>
      <c r="C24" s="62" t="s">
        <v>64</v>
      </c>
      <c r="D24" s="88">
        <v>326017</v>
      </c>
      <c r="E24" s="89">
        <v>157392</v>
      </c>
      <c r="F24" s="23">
        <f>(E24/D24*100)-100</f>
        <v>-51.722762923405838</v>
      </c>
      <c r="G24" s="54" t="s">
        <v>62</v>
      </c>
    </row>
    <row r="25" spans="1:7" ht="20.25" customHeight="1" x14ac:dyDescent="0.25">
      <c r="A25" s="6" t="s">
        <v>6</v>
      </c>
      <c r="B25" s="6" t="s">
        <v>83</v>
      </c>
      <c r="C25" s="60" t="s">
        <v>64</v>
      </c>
      <c r="D25" s="90">
        <v>26945</v>
      </c>
      <c r="E25" s="41">
        <v>14811</v>
      </c>
      <c r="F25" s="23">
        <f t="shared" si="0"/>
        <v>-45.032473557246242</v>
      </c>
      <c r="G25" s="54" t="s">
        <v>62</v>
      </c>
    </row>
    <row r="26" spans="1:7" ht="20.25" customHeight="1" x14ac:dyDescent="0.25">
      <c r="A26" s="6" t="s">
        <v>31</v>
      </c>
      <c r="B26" s="6" t="s">
        <v>32</v>
      </c>
      <c r="C26" s="60" t="s">
        <v>64</v>
      </c>
      <c r="D26" s="90">
        <v>9780</v>
      </c>
      <c r="E26" s="41">
        <v>4119</v>
      </c>
      <c r="F26" s="23">
        <f t="shared" si="0"/>
        <v>-57.883435582822088</v>
      </c>
      <c r="G26" s="54" t="s">
        <v>62</v>
      </c>
    </row>
    <row r="27" spans="1:7" ht="24" customHeight="1" x14ac:dyDescent="0.25">
      <c r="A27" s="56">
        <v>3</v>
      </c>
      <c r="B27" s="3" t="s">
        <v>7</v>
      </c>
      <c r="C27" s="62" t="s">
        <v>64</v>
      </c>
      <c r="D27" s="83">
        <v>22977</v>
      </c>
      <c r="E27" s="84">
        <v>22589</v>
      </c>
      <c r="F27" s="23">
        <f t="shared" si="0"/>
        <v>-1.6886451669060278</v>
      </c>
      <c r="G27" s="54" t="s">
        <v>62</v>
      </c>
    </row>
    <row r="28" spans="1:7" ht="21.75" customHeight="1" x14ac:dyDescent="0.25">
      <c r="A28" s="56">
        <v>4</v>
      </c>
      <c r="B28" s="3" t="s">
        <v>72</v>
      </c>
      <c r="C28" s="62" t="s">
        <v>64</v>
      </c>
      <c r="D28" s="83">
        <v>19959</v>
      </c>
      <c r="E28" s="91">
        <v>28217</v>
      </c>
      <c r="F28" s="23">
        <f t="shared" si="0"/>
        <v>41.374818377674217</v>
      </c>
      <c r="G28" s="54" t="s">
        <v>62</v>
      </c>
    </row>
    <row r="29" spans="1:7" ht="12.75" customHeight="1" x14ac:dyDescent="0.25">
      <c r="A29" s="56"/>
      <c r="B29" s="6" t="s">
        <v>65</v>
      </c>
      <c r="C29" s="55"/>
      <c r="D29" s="2"/>
      <c r="E29" s="37"/>
      <c r="F29" s="14"/>
      <c r="G29" s="54"/>
    </row>
    <row r="30" spans="1:7" ht="27" customHeight="1" x14ac:dyDescent="0.25">
      <c r="A30" s="28" t="s">
        <v>8</v>
      </c>
      <c r="B30" s="27" t="s">
        <v>73</v>
      </c>
      <c r="C30" s="61" t="s">
        <v>64</v>
      </c>
      <c r="D30" s="4">
        <v>19959</v>
      </c>
      <c r="E30" s="41">
        <v>28217</v>
      </c>
      <c r="F30" s="23">
        <f t="shared" si="0"/>
        <v>41.374818377674217</v>
      </c>
      <c r="G30" s="54" t="s">
        <v>62</v>
      </c>
    </row>
    <row r="31" spans="1:7" ht="20.25" customHeight="1" x14ac:dyDescent="0.25">
      <c r="A31" s="59" t="s">
        <v>9</v>
      </c>
      <c r="B31" s="1" t="s">
        <v>74</v>
      </c>
      <c r="C31" s="82" t="s">
        <v>64</v>
      </c>
      <c r="D31" s="83">
        <v>2715</v>
      </c>
      <c r="E31" s="84">
        <v>4683</v>
      </c>
      <c r="F31" s="23">
        <f t="shared" si="0"/>
        <v>72.486187845303874</v>
      </c>
      <c r="G31" s="54" t="s">
        <v>62</v>
      </c>
    </row>
    <row r="32" spans="1:7" ht="20.25" customHeight="1" x14ac:dyDescent="0.25">
      <c r="A32" s="28" t="s">
        <v>10</v>
      </c>
      <c r="B32" s="3" t="s">
        <v>75</v>
      </c>
      <c r="C32" s="82" t="s">
        <v>64</v>
      </c>
      <c r="D32" s="83">
        <f>D34+D35+D36+D37</f>
        <v>6618</v>
      </c>
      <c r="E32" s="38">
        <f>E34+E35+E36+E37</f>
        <v>9004</v>
      </c>
      <c r="F32" s="23">
        <f t="shared" si="0"/>
        <v>36.053188274403141</v>
      </c>
      <c r="G32" s="54" t="s">
        <v>62</v>
      </c>
    </row>
    <row r="33" spans="1:7" ht="12" customHeight="1" x14ac:dyDescent="0.25">
      <c r="A33" s="28"/>
      <c r="B33" s="27" t="s">
        <v>75</v>
      </c>
      <c r="C33" s="61"/>
      <c r="D33" s="79"/>
      <c r="E33" s="85"/>
      <c r="F33" s="23"/>
      <c r="G33" s="54"/>
    </row>
    <row r="34" spans="1:7" ht="21.75" customHeight="1" x14ac:dyDescent="0.25">
      <c r="A34" s="28" t="s">
        <v>11</v>
      </c>
      <c r="B34" s="8" t="s">
        <v>76</v>
      </c>
      <c r="C34" s="61" t="s">
        <v>64</v>
      </c>
      <c r="D34" s="4">
        <v>1937</v>
      </c>
      <c r="E34" s="71">
        <v>1139</v>
      </c>
      <c r="F34" s="39">
        <f>(E34/D34*100)-100</f>
        <v>-41.197728446050597</v>
      </c>
      <c r="G34" s="54" t="s">
        <v>62</v>
      </c>
    </row>
    <row r="35" spans="1:7" ht="19.5" customHeight="1" x14ac:dyDescent="0.25">
      <c r="A35" s="28" t="s">
        <v>12</v>
      </c>
      <c r="B35" s="6" t="s">
        <v>77</v>
      </c>
      <c r="C35" s="61" t="s">
        <v>64</v>
      </c>
      <c r="D35" s="4">
        <v>2900</v>
      </c>
      <c r="E35" s="41">
        <v>5593</v>
      </c>
      <c r="F35" s="39">
        <f t="shared" si="0"/>
        <v>92.862068965517238</v>
      </c>
      <c r="G35" s="54" t="s">
        <v>62</v>
      </c>
    </row>
    <row r="36" spans="1:7" ht="19.5" customHeight="1" x14ac:dyDescent="0.25">
      <c r="A36" s="28" t="s">
        <v>13</v>
      </c>
      <c r="B36" s="6" t="s">
        <v>78</v>
      </c>
      <c r="C36" s="61" t="s">
        <v>64</v>
      </c>
      <c r="D36" s="4">
        <v>558</v>
      </c>
      <c r="E36" s="41">
        <v>1195</v>
      </c>
      <c r="F36" s="39">
        <f t="shared" si="0"/>
        <v>114.15770609318997</v>
      </c>
      <c r="G36" s="54" t="s">
        <v>62</v>
      </c>
    </row>
    <row r="37" spans="1:7" ht="20.25" customHeight="1" x14ac:dyDescent="0.25">
      <c r="A37" s="28" t="s">
        <v>14</v>
      </c>
      <c r="B37" s="6" t="s">
        <v>79</v>
      </c>
      <c r="C37" s="61" t="s">
        <v>64</v>
      </c>
      <c r="D37" s="86">
        <v>1223</v>
      </c>
      <c r="E37" s="41">
        <v>1077</v>
      </c>
      <c r="F37" s="39">
        <f t="shared" si="0"/>
        <v>-11.937857726901058</v>
      </c>
      <c r="G37" s="54" t="s">
        <v>62</v>
      </c>
    </row>
    <row r="38" spans="1:7" ht="22.5" customHeight="1" x14ac:dyDescent="0.25">
      <c r="A38" s="59" t="s">
        <v>15</v>
      </c>
      <c r="B38" s="3" t="s">
        <v>80</v>
      </c>
      <c r="C38" s="82" t="s">
        <v>64</v>
      </c>
      <c r="D38" s="87">
        <f>D39</f>
        <v>39490</v>
      </c>
      <c r="E38" s="49">
        <f>E39</f>
        <v>57185</v>
      </c>
      <c r="F38" s="39">
        <f t="shared" si="0"/>
        <v>44.808812357558878</v>
      </c>
      <c r="G38" s="54" t="s">
        <v>62</v>
      </c>
    </row>
    <row r="39" spans="1:7" ht="20.25" customHeight="1" x14ac:dyDescent="0.25">
      <c r="A39" s="28" t="s">
        <v>16</v>
      </c>
      <c r="B39" s="6" t="s">
        <v>81</v>
      </c>
      <c r="C39" s="58" t="s">
        <v>64</v>
      </c>
      <c r="D39" s="7">
        <f>D41+D42+D43+D44+D50</f>
        <v>39490</v>
      </c>
      <c r="E39" s="46">
        <f>E41+E42+E43+E44+E50+E60</f>
        <v>57185</v>
      </c>
      <c r="F39" s="26">
        <f t="shared" si="0"/>
        <v>44.808812357558878</v>
      </c>
      <c r="G39" s="54" t="s">
        <v>62</v>
      </c>
    </row>
    <row r="40" spans="1:7" ht="12" customHeight="1" x14ac:dyDescent="0.25">
      <c r="A40" s="59"/>
      <c r="B40" s="6" t="s">
        <v>65</v>
      </c>
      <c r="C40" s="58"/>
      <c r="D40" s="7"/>
      <c r="E40" s="46"/>
      <c r="F40" s="26"/>
      <c r="G40" s="54"/>
    </row>
    <row r="41" spans="1:7" ht="19.5" customHeight="1" x14ac:dyDescent="0.25">
      <c r="A41" s="28" t="s">
        <v>17</v>
      </c>
      <c r="B41" s="6" t="s">
        <v>82</v>
      </c>
      <c r="C41" s="58" t="s">
        <v>64</v>
      </c>
      <c r="D41" s="90">
        <v>24149</v>
      </c>
      <c r="E41" s="71">
        <v>28634</v>
      </c>
      <c r="F41" s="39">
        <f t="shared" si="0"/>
        <v>18.572197606526146</v>
      </c>
      <c r="G41" s="54" t="s">
        <v>62</v>
      </c>
    </row>
    <row r="42" spans="1:7" ht="21" customHeight="1" x14ac:dyDescent="0.25">
      <c r="A42" s="28" t="s">
        <v>18</v>
      </c>
      <c r="B42" s="6" t="s">
        <v>83</v>
      </c>
      <c r="C42" s="58" t="s">
        <v>64</v>
      </c>
      <c r="D42" s="90">
        <v>1996</v>
      </c>
      <c r="E42" s="41">
        <v>2776</v>
      </c>
      <c r="F42" s="39">
        <f t="shared" si="0"/>
        <v>39.078156312625254</v>
      </c>
      <c r="G42" s="54" t="s">
        <v>62</v>
      </c>
    </row>
    <row r="43" spans="1:7" ht="25.5" customHeight="1" x14ac:dyDescent="0.25">
      <c r="A43" s="28" t="s">
        <v>19</v>
      </c>
      <c r="B43" s="6" t="s">
        <v>32</v>
      </c>
      <c r="C43" s="58"/>
      <c r="D43" s="90">
        <v>724</v>
      </c>
      <c r="E43" s="41">
        <v>785</v>
      </c>
      <c r="F43" s="39">
        <f t="shared" si="0"/>
        <v>8.4254143646408863</v>
      </c>
      <c r="G43" s="54" t="s">
        <v>62</v>
      </c>
    </row>
    <row r="44" spans="1:7" ht="19.5" customHeight="1" x14ac:dyDescent="0.25">
      <c r="A44" s="28" t="s">
        <v>20</v>
      </c>
      <c r="B44" s="3" t="s">
        <v>84</v>
      </c>
      <c r="C44" s="58" t="s">
        <v>64</v>
      </c>
      <c r="D44" s="32">
        <f>SUM(D45:D49)</f>
        <v>6476</v>
      </c>
      <c r="E44" s="38">
        <f>SUM(E45:E49)</f>
        <v>10447</v>
      </c>
      <c r="F44" s="93">
        <f t="shared" si="0"/>
        <v>61.318715256331046</v>
      </c>
      <c r="G44" s="54" t="s">
        <v>62</v>
      </c>
    </row>
    <row r="45" spans="1:7" ht="16.5" customHeight="1" x14ac:dyDescent="0.25">
      <c r="A45" s="28" t="s">
        <v>33</v>
      </c>
      <c r="B45" s="6" t="s">
        <v>85</v>
      </c>
      <c r="C45" s="58" t="s">
        <v>64</v>
      </c>
      <c r="D45" s="90">
        <v>5530</v>
      </c>
      <c r="E45" s="41">
        <v>10186</v>
      </c>
      <c r="F45" s="39">
        <f t="shared" si="0"/>
        <v>84.195298372513548</v>
      </c>
      <c r="G45" s="54" t="s">
        <v>121</v>
      </c>
    </row>
    <row r="46" spans="1:7" ht="22.5" customHeight="1" x14ac:dyDescent="0.25">
      <c r="A46" s="28" t="s">
        <v>34</v>
      </c>
      <c r="B46" s="6" t="s">
        <v>86</v>
      </c>
      <c r="C46" s="58" t="s">
        <v>64</v>
      </c>
      <c r="D46" s="90">
        <v>445</v>
      </c>
      <c r="E46" s="41">
        <v>24</v>
      </c>
      <c r="F46" s="39">
        <f t="shared" si="0"/>
        <v>-94.606741573033702</v>
      </c>
      <c r="G46" s="54" t="s">
        <v>120</v>
      </c>
    </row>
    <row r="47" spans="1:7" ht="26.25" customHeight="1" x14ac:dyDescent="0.25">
      <c r="A47" s="28" t="s">
        <v>35</v>
      </c>
      <c r="B47" s="6" t="s">
        <v>87</v>
      </c>
      <c r="C47" s="58" t="s">
        <v>64</v>
      </c>
      <c r="D47" s="90">
        <v>205</v>
      </c>
      <c r="E47" s="41">
        <v>115</v>
      </c>
      <c r="F47" s="39">
        <f t="shared" si="0"/>
        <v>-43.90243902439024</v>
      </c>
      <c r="G47" s="54" t="s">
        <v>62</v>
      </c>
    </row>
    <row r="48" spans="1:7" ht="23.25" customHeight="1" x14ac:dyDescent="0.25">
      <c r="A48" s="28" t="s">
        <v>36</v>
      </c>
      <c r="B48" s="6" t="s">
        <v>88</v>
      </c>
      <c r="C48" s="58" t="s">
        <v>64</v>
      </c>
      <c r="D48" s="90">
        <v>61</v>
      </c>
      <c r="E48" s="41">
        <v>37</v>
      </c>
      <c r="F48" s="39">
        <f t="shared" si="0"/>
        <v>-39.344262295081968</v>
      </c>
      <c r="G48" s="54" t="s">
        <v>62</v>
      </c>
    </row>
    <row r="49" spans="1:7" ht="23.25" customHeight="1" x14ac:dyDescent="0.25">
      <c r="A49" s="28" t="s">
        <v>37</v>
      </c>
      <c r="B49" s="6" t="s">
        <v>89</v>
      </c>
      <c r="C49" s="58" t="s">
        <v>64</v>
      </c>
      <c r="D49" s="90">
        <v>235</v>
      </c>
      <c r="E49" s="41">
        <v>85</v>
      </c>
      <c r="F49" s="39">
        <f t="shared" si="0"/>
        <v>-63.829787234042549</v>
      </c>
      <c r="G49" s="54" t="s">
        <v>62</v>
      </c>
    </row>
    <row r="50" spans="1:7" ht="23.25" customHeight="1" x14ac:dyDescent="0.25">
      <c r="A50" s="28" t="s">
        <v>38</v>
      </c>
      <c r="B50" s="3" t="s">
        <v>91</v>
      </c>
      <c r="C50" s="58" t="s">
        <v>64</v>
      </c>
      <c r="D50" s="32">
        <f>D51+D52+D53+D54+D55+D56++D57+D58+D59</f>
        <v>6145</v>
      </c>
      <c r="E50" s="38">
        <f>E51+E52+E53+E54+E55+E56++E57+E58+E59</f>
        <v>8009</v>
      </c>
      <c r="F50" s="39"/>
      <c r="G50" s="54"/>
    </row>
    <row r="51" spans="1:7" ht="21.75" customHeight="1" x14ac:dyDescent="0.25">
      <c r="A51" s="28" t="s">
        <v>39</v>
      </c>
      <c r="B51" s="6" t="s">
        <v>21</v>
      </c>
      <c r="C51" s="58" t="s">
        <v>64</v>
      </c>
      <c r="D51" s="4">
        <v>648</v>
      </c>
      <c r="E51" s="41">
        <v>461</v>
      </c>
      <c r="F51" s="39">
        <f t="shared" si="0"/>
        <v>-28.858024691358025</v>
      </c>
      <c r="G51" s="54" t="s">
        <v>119</v>
      </c>
    </row>
    <row r="52" spans="1:7" ht="19.5" customHeight="1" x14ac:dyDescent="0.25">
      <c r="A52" s="28" t="s">
        <v>40</v>
      </c>
      <c r="B52" s="6" t="s">
        <v>90</v>
      </c>
      <c r="C52" s="58" t="s">
        <v>64</v>
      </c>
      <c r="D52" s="4">
        <v>497</v>
      </c>
      <c r="E52" s="41">
        <v>143</v>
      </c>
      <c r="F52" s="39">
        <f t="shared" si="0"/>
        <v>-71.227364185110673</v>
      </c>
      <c r="G52" s="54" t="s">
        <v>62</v>
      </c>
    </row>
    <row r="53" spans="1:7" ht="20.25" customHeight="1" x14ac:dyDescent="0.25">
      <c r="A53" s="28" t="s">
        <v>41</v>
      </c>
      <c r="B53" s="8" t="s">
        <v>92</v>
      </c>
      <c r="C53" s="60" t="s">
        <v>64</v>
      </c>
      <c r="D53" s="4">
        <v>394</v>
      </c>
      <c r="E53" s="41">
        <v>853</v>
      </c>
      <c r="F53" s="39">
        <f t="shared" si="0"/>
        <v>116.49746192893403</v>
      </c>
      <c r="G53" s="54" t="s">
        <v>62</v>
      </c>
    </row>
    <row r="54" spans="1:7" ht="22.5" customHeight="1" x14ac:dyDescent="0.25">
      <c r="A54" s="28" t="s">
        <v>42</v>
      </c>
      <c r="B54" s="8" t="s">
        <v>93</v>
      </c>
      <c r="C54" s="60" t="s">
        <v>64</v>
      </c>
      <c r="D54" s="4">
        <v>852</v>
      </c>
      <c r="E54" s="51">
        <v>691</v>
      </c>
      <c r="F54" s="39">
        <f t="shared" si="0"/>
        <v>-18.896713615023472</v>
      </c>
      <c r="G54" s="54" t="s">
        <v>62</v>
      </c>
    </row>
    <row r="55" spans="1:7" s="29" customFormat="1" ht="22.5" x14ac:dyDescent="0.2">
      <c r="A55" s="28" t="s">
        <v>43</v>
      </c>
      <c r="B55" s="8" t="s">
        <v>94</v>
      </c>
      <c r="C55" s="60" t="s">
        <v>64</v>
      </c>
      <c r="D55" s="4">
        <v>495</v>
      </c>
      <c r="E55" s="41">
        <v>81</v>
      </c>
      <c r="F55" s="39">
        <f t="shared" si="0"/>
        <v>-83.63636363636364</v>
      </c>
      <c r="G55" s="54" t="s">
        <v>62</v>
      </c>
    </row>
    <row r="56" spans="1:7" ht="24" x14ac:dyDescent="0.25">
      <c r="A56" s="28" t="s">
        <v>44</v>
      </c>
      <c r="B56" s="30" t="s">
        <v>95</v>
      </c>
      <c r="C56" s="60" t="s">
        <v>64</v>
      </c>
      <c r="D56" s="4">
        <v>516</v>
      </c>
      <c r="E56" s="51">
        <v>2115</v>
      </c>
      <c r="F56" s="39">
        <f t="shared" si="0"/>
        <v>309.88372093023253</v>
      </c>
      <c r="G56" s="54" t="s">
        <v>62</v>
      </c>
    </row>
    <row r="57" spans="1:7" ht="22.5" customHeight="1" x14ac:dyDescent="0.25">
      <c r="A57" s="28" t="s">
        <v>45</v>
      </c>
      <c r="B57" s="9" t="s">
        <v>96</v>
      </c>
      <c r="C57" s="61" t="s">
        <v>64</v>
      </c>
      <c r="D57" s="4">
        <v>17</v>
      </c>
      <c r="E57" s="41">
        <v>36</v>
      </c>
      <c r="F57" s="39">
        <f t="shared" si="0"/>
        <v>111.76470588235296</v>
      </c>
      <c r="G57" s="54" t="s">
        <v>62</v>
      </c>
    </row>
    <row r="58" spans="1:7" ht="22.5" customHeight="1" x14ac:dyDescent="0.25">
      <c r="A58" s="28" t="s">
        <v>46</v>
      </c>
      <c r="B58" s="9" t="s">
        <v>97</v>
      </c>
      <c r="C58" s="61" t="s">
        <v>64</v>
      </c>
      <c r="D58" s="4">
        <v>319</v>
      </c>
      <c r="E58" s="41">
        <v>137</v>
      </c>
      <c r="F58" s="39">
        <f t="shared" si="0"/>
        <v>-57.053291536050153</v>
      </c>
      <c r="G58" s="54" t="s">
        <v>118</v>
      </c>
    </row>
    <row r="59" spans="1:7" ht="24" customHeight="1" x14ac:dyDescent="0.25">
      <c r="A59" s="28" t="s">
        <v>47</v>
      </c>
      <c r="B59" s="9" t="s">
        <v>98</v>
      </c>
      <c r="C59" s="61" t="s">
        <v>64</v>
      </c>
      <c r="D59" s="4">
        <v>2407</v>
      </c>
      <c r="E59" s="41">
        <v>3492</v>
      </c>
      <c r="F59" s="39">
        <f t="shared" si="0"/>
        <v>45.076859160781055</v>
      </c>
      <c r="G59" s="54" t="s">
        <v>62</v>
      </c>
    </row>
    <row r="60" spans="1:7" ht="24.75" customHeight="1" x14ac:dyDescent="0.25">
      <c r="A60" s="28"/>
      <c r="B60" s="6" t="s">
        <v>100</v>
      </c>
      <c r="C60" s="58" t="s">
        <v>64</v>
      </c>
      <c r="D60" s="5"/>
      <c r="E60" s="40">
        <v>6534</v>
      </c>
      <c r="F60" s="26"/>
      <c r="G60" s="54"/>
    </row>
    <row r="61" spans="1:7" ht="21" customHeight="1" x14ac:dyDescent="0.25">
      <c r="A61" s="59" t="s">
        <v>22</v>
      </c>
      <c r="B61" s="3" t="s">
        <v>99</v>
      </c>
      <c r="C61" s="55" t="s">
        <v>64</v>
      </c>
      <c r="D61" s="10">
        <f>D13+D38</f>
        <v>609929</v>
      </c>
      <c r="E61" s="47">
        <f>E13+E38</f>
        <v>419640</v>
      </c>
      <c r="F61" s="26">
        <f t="shared" si="0"/>
        <v>-31.198549339349341</v>
      </c>
      <c r="G61" s="54" t="s">
        <v>62</v>
      </c>
    </row>
    <row r="62" spans="1:7" ht="30.75" customHeight="1" x14ac:dyDescent="0.25">
      <c r="A62" s="11" t="s">
        <v>23</v>
      </c>
      <c r="B62" s="31" t="s">
        <v>101</v>
      </c>
      <c r="C62" s="62" t="s">
        <v>64</v>
      </c>
      <c r="D62" s="32">
        <v>9502</v>
      </c>
      <c r="E62" s="38">
        <f>E63-E61</f>
        <v>-44768</v>
      </c>
      <c r="F62" s="26"/>
      <c r="G62" s="54" t="s">
        <v>62</v>
      </c>
    </row>
    <row r="63" spans="1:7" ht="32.25" customHeight="1" x14ac:dyDescent="0.25">
      <c r="A63" s="11" t="s">
        <v>24</v>
      </c>
      <c r="B63" s="63" t="s">
        <v>102</v>
      </c>
      <c r="C63" s="62" t="s">
        <v>64</v>
      </c>
      <c r="D63" s="32">
        <f>D61+D62</f>
        <v>619431</v>
      </c>
      <c r="E63" s="38">
        <v>374872</v>
      </c>
      <c r="F63" s="39">
        <f t="shared" si="0"/>
        <v>-39.481233583724418</v>
      </c>
      <c r="G63" s="54" t="s">
        <v>62</v>
      </c>
    </row>
    <row r="64" spans="1:7" ht="27.75" customHeight="1" x14ac:dyDescent="0.25">
      <c r="A64" s="11" t="s">
        <v>25</v>
      </c>
      <c r="B64" s="63" t="s">
        <v>105</v>
      </c>
      <c r="C64" s="62" t="s">
        <v>64</v>
      </c>
      <c r="D64" s="32"/>
      <c r="E64" s="49"/>
      <c r="F64" s="48"/>
      <c r="G64" s="54"/>
    </row>
    <row r="65" spans="1:9" ht="33" customHeight="1" x14ac:dyDescent="0.25">
      <c r="A65" s="11" t="s">
        <v>26</v>
      </c>
      <c r="B65" s="63" t="s">
        <v>103</v>
      </c>
      <c r="C65" s="62" t="s">
        <v>64</v>
      </c>
      <c r="D65" s="32">
        <f>D63-(-D64)</f>
        <v>619431</v>
      </c>
      <c r="E65" s="49"/>
      <c r="F65" s="48"/>
      <c r="G65" s="54"/>
    </row>
    <row r="66" spans="1:9" ht="21" customHeight="1" x14ac:dyDescent="0.25">
      <c r="A66" s="11" t="s">
        <v>27</v>
      </c>
      <c r="B66" s="31" t="s">
        <v>104</v>
      </c>
      <c r="C66" s="62" t="s">
        <v>107</v>
      </c>
      <c r="D66" s="33">
        <v>389.60500000000002</v>
      </c>
      <c r="E66" s="50">
        <v>235.785</v>
      </c>
      <c r="F66" s="48">
        <f t="shared" si="0"/>
        <v>-39.48101282067735</v>
      </c>
      <c r="G66" s="54" t="s">
        <v>62</v>
      </c>
      <c r="I66" s="34"/>
    </row>
    <row r="67" spans="1:9" ht="48" customHeight="1" x14ac:dyDescent="0.25">
      <c r="A67" s="36" t="s">
        <v>23</v>
      </c>
      <c r="B67" s="31" t="s">
        <v>28</v>
      </c>
      <c r="C67" s="62" t="s">
        <v>108</v>
      </c>
      <c r="D67" s="35">
        <v>1589.89</v>
      </c>
      <c r="E67" s="64">
        <v>1589.89</v>
      </c>
      <c r="F67" s="23"/>
      <c r="G67" s="65" t="s">
        <v>118</v>
      </c>
    </row>
    <row r="68" spans="1:9" x14ac:dyDescent="0.25">
      <c r="A68" s="42"/>
      <c r="B68" s="12" t="s">
        <v>109</v>
      </c>
      <c r="C68" s="103" t="s">
        <v>110</v>
      </c>
      <c r="D68" s="103"/>
      <c r="E68" s="103"/>
    </row>
    <row r="69" spans="1:9" ht="13.5" customHeight="1" x14ac:dyDescent="0.25">
      <c r="A69"/>
      <c r="B69" s="13" t="s">
        <v>111</v>
      </c>
      <c r="C69" s="102" t="s">
        <v>112</v>
      </c>
      <c r="D69" s="102"/>
      <c r="E69" s="102"/>
    </row>
    <row r="70" spans="1:9" x14ac:dyDescent="0.25">
      <c r="A70"/>
      <c r="B70" s="43" t="s">
        <v>113</v>
      </c>
      <c r="C70" s="104" t="s">
        <v>29</v>
      </c>
      <c r="D70" s="104"/>
      <c r="E70" s="104"/>
    </row>
    <row r="71" spans="1:9" x14ac:dyDescent="0.25">
      <c r="A71"/>
      <c r="B71" s="13" t="s">
        <v>114</v>
      </c>
      <c r="C71" s="105" t="s">
        <v>115</v>
      </c>
      <c r="D71" s="102"/>
      <c r="E71" s="102"/>
    </row>
    <row r="72" spans="1:9" x14ac:dyDescent="0.25">
      <c r="A72"/>
      <c r="B72" s="13" t="s">
        <v>116</v>
      </c>
      <c r="C72" s="102" t="s">
        <v>30</v>
      </c>
      <c r="D72" s="102"/>
      <c r="E72" s="102"/>
    </row>
    <row r="73" spans="1:9" x14ac:dyDescent="0.25">
      <c r="A73"/>
      <c r="B73" s="13" t="s">
        <v>123</v>
      </c>
      <c r="C73" s="102" t="s">
        <v>122</v>
      </c>
      <c r="D73" s="102"/>
      <c r="E73" s="102"/>
    </row>
    <row r="74" spans="1:9" x14ac:dyDescent="0.25">
      <c r="A74"/>
      <c r="B74" s="13" t="s">
        <v>126</v>
      </c>
      <c r="C74" s="44"/>
      <c r="D74" s="44"/>
      <c r="E74" s="44"/>
    </row>
    <row r="75" spans="1:9" x14ac:dyDescent="0.25">
      <c r="A75"/>
      <c r="B75" s="13" t="s">
        <v>117</v>
      </c>
      <c r="C75" s="44"/>
      <c r="D75" s="44"/>
      <c r="E75" s="44"/>
    </row>
    <row r="76" spans="1:9" x14ac:dyDescent="0.25">
      <c r="A76"/>
      <c r="B76"/>
      <c r="C76"/>
      <c r="D76"/>
      <c r="E76"/>
    </row>
  </sheetData>
  <mergeCells count="20">
    <mergeCell ref="C73:E73"/>
    <mergeCell ref="G10:G11"/>
    <mergeCell ref="C68:E68"/>
    <mergeCell ref="C69:E69"/>
    <mergeCell ref="C70:E70"/>
    <mergeCell ref="C71:E71"/>
    <mergeCell ref="C72:E72"/>
    <mergeCell ref="B9:F9"/>
    <mergeCell ref="A10:A11"/>
    <mergeCell ref="B10:B11"/>
    <mergeCell ref="C10:C11"/>
    <mergeCell ref="D10:D11"/>
    <mergeCell ref="E10:E11"/>
    <mergeCell ref="F10:F11"/>
    <mergeCell ref="B8:F8"/>
    <mergeCell ref="E1:G1"/>
    <mergeCell ref="E2:G2"/>
    <mergeCell ref="B3:F3"/>
    <mergeCell ref="B5:F5"/>
    <mergeCell ref="B4:G4"/>
  </mergeCells>
  <hyperlinks>
    <hyperlink ref="C71" r:id="rId1"/>
  </hyperlinks>
  <pageMargins left="0.25" right="0.25" top="0.75" bottom="0.75" header="0.3" footer="0.3"/>
  <pageSetup paperSize="9" scale="9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полуг.2024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2024-07-25T02:17:02Z</cp:lastPrinted>
  <dcterms:created xsi:type="dcterms:W3CDTF">2015-11-04T11:10:16Z</dcterms:created>
  <dcterms:modified xsi:type="dcterms:W3CDTF">2024-07-25T05:43:18Z</dcterms:modified>
</cp:coreProperties>
</file>